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90" windowHeight="5445" activeTab="2"/>
  </bookViews>
  <sheets>
    <sheet name="2012" sheetId="1" r:id="rId1"/>
    <sheet name="2013" sheetId="2" r:id="rId2"/>
    <sheet name="2014" sheetId="3" r:id="rId3"/>
    <sheet name="Sheet2" sheetId="4" r:id="rId4"/>
    <sheet name="Sheet3" sheetId="5" r:id="rId5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4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145 nariai</t>
        </r>
      </text>
    </comment>
    <comment ref="D4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7000Lt talpu tvarkymas, plius krano paslaugos, apie 3000Lt, priklauso, kiek valandu reikes darbui. Du atvaziavimai!</t>
        </r>
      </text>
    </comment>
  </commentList>
</comments>
</file>

<file path=xl/comments2.xml><?xml version="1.0" encoding="utf-8"?>
<comments xmlns="http://schemas.openxmlformats.org/spreadsheetml/2006/main">
  <authors>
    <author>User</author>
    <author>Lenovo</author>
  </authors>
  <commentList>
    <comment ref="D55" authorId="0">
      <text>
        <r>
          <rPr>
            <b/>
            <sz val="9"/>
            <rFont val="Tahoma"/>
            <family val="2"/>
          </rPr>
          <t>Use
Nera aisku, koks siurblys bus reikalingas, antrajame grezinyje</t>
        </r>
      </text>
    </comment>
    <comment ref="D12" authorId="1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teismo islaidoms 500edita kazenaite  ir 200 vida miciudiene</t>
        </r>
      </text>
    </comment>
    <comment ref="D46" authorId="1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po 25   Lt/a</t>
        </r>
      </text>
    </comment>
    <comment ref="H22" authorId="1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pagrindine saskaita</t>
        </r>
      </text>
    </comment>
  </commentList>
</comments>
</file>

<file path=xl/comments3.xml><?xml version="1.0" encoding="utf-8"?>
<comments xmlns="http://schemas.openxmlformats.org/spreadsheetml/2006/main">
  <authors>
    <author>Lenovo</author>
    <author>Juras</author>
  </authors>
  <commentList>
    <comment ref="I21" authorId="0">
      <text>
        <r>
          <rPr>
            <b/>
            <sz val="9"/>
            <rFont val="Tahoma"/>
            <family val="2"/>
          </rPr>
          <t>Lenovo:</t>
        </r>
        <r>
          <rPr>
            <sz val="9"/>
            <rFont val="Tahoma"/>
            <family val="2"/>
          </rPr>
          <t xml:space="preserve">
pagrindine saskaita</t>
        </r>
      </text>
    </comment>
    <comment ref="H55" authorId="1">
      <text>
        <r>
          <rPr>
            <b/>
            <sz val="9"/>
            <rFont val="Tahoma"/>
            <family val="0"/>
          </rPr>
          <t>Juras:</t>
        </r>
        <r>
          <rPr>
            <sz val="9"/>
            <rFont val="Tahoma"/>
            <family val="0"/>
          </rPr>
          <t xml:space="preserve">
Jei bus norinčiųjų tvarkytis kelius, galima bus išleisti ir daugiau pinigų.</t>
        </r>
      </text>
    </comment>
  </commentList>
</comments>
</file>

<file path=xl/sharedStrings.xml><?xml version="1.0" encoding="utf-8"?>
<sst xmlns="http://schemas.openxmlformats.org/spreadsheetml/2006/main" count="218" uniqueCount="167">
  <si>
    <t>Pajamos per ataskaitinį laikotarpį – 63176,24 Lt</t>
  </si>
  <si>
    <t>Išlaidos per ataskaitinį laikotarpį - 50554,40Lt</t>
  </si>
  <si>
    <t>Pavadinimas</t>
  </si>
  <si>
    <t>Lt</t>
  </si>
  <si>
    <t>Nario mokesčiai</t>
  </si>
  <si>
    <t>Buitinių atliekų išvežimas</t>
  </si>
  <si>
    <t>Žiemos mokestis</t>
  </si>
  <si>
    <t>Mokestis už Elektros energiją</t>
  </si>
  <si>
    <t>Kelio greideriavimas</t>
  </si>
  <si>
    <t>Tiksliniai mokesčiai:</t>
  </si>
  <si>
    <t>Pirmininko atlyginimas 716</t>
  </si>
  <si>
    <t>Tikslinis - "Vandentiekio remontas"(50)</t>
  </si>
  <si>
    <t>Buhalteres atlyginimas 364</t>
  </si>
  <si>
    <t>Labdara bendrijai (2% pajamų mokesčio)</t>
  </si>
  <si>
    <t>Vandens talpų suvirinimas</t>
  </si>
  <si>
    <t>Kiti mokesčiai:</t>
  </si>
  <si>
    <t>Pagalbinio darbuotojo atlyginimas</t>
  </si>
  <si>
    <t>SB "Vėsa" kompensacija, sniego valymas 2011</t>
  </si>
  <si>
    <t>pajamų mokestis</t>
  </si>
  <si>
    <t>įstojimo į bendriją stojamasis mokestis</t>
  </si>
  <si>
    <t>Soc draudimas</t>
  </si>
  <si>
    <t>Parama po gaisro "Alai"</t>
  </si>
  <si>
    <t>Kancelerines prekes</t>
  </si>
  <si>
    <t>uab "Vemitaras"  (kiosko nuoma) 2009 likutis</t>
  </si>
  <si>
    <t>pašto paslaugos</t>
  </si>
  <si>
    <t>Miesto Vandens projektas grąžinti pinigai</t>
  </si>
  <si>
    <t>Teismo išlaidos (Skuodas)</t>
  </si>
  <si>
    <t>Banko komisinis mokestis už pavedimus</t>
  </si>
  <si>
    <t>Grąžinimas kelių įnašo lėšų</t>
  </si>
  <si>
    <t>žemės nuomos mokestis</t>
  </si>
  <si>
    <t>medžiagos vandens sistemos renovavimui</t>
  </si>
  <si>
    <t>Frezuotas asfaltas 17, 14 gatves</t>
  </si>
  <si>
    <t>Viso:</t>
  </si>
  <si>
    <t>Likutis 2011.01.01</t>
  </si>
  <si>
    <t>Įplaukos</t>
  </si>
  <si>
    <t>Viso įplaukų su likučiu</t>
  </si>
  <si>
    <t>Išlaidos 2012</t>
  </si>
  <si>
    <t>Likutis banke ir kasoje 2013.01.01</t>
  </si>
  <si>
    <t>Planuojamos islaidos 2013</t>
  </si>
  <si>
    <t>Atlyginimai, sodra</t>
  </si>
  <si>
    <t>Buitiniu atlieku isvezimas</t>
  </si>
  <si>
    <t>elektros energija vandeniui gauti</t>
  </si>
  <si>
    <t xml:space="preserve">Planuojamos pajamos is nario mokesciu 2013 metais </t>
  </si>
  <si>
    <t>Planuojami tiksliniai mokesciai (vanduo)</t>
  </si>
  <si>
    <t>Surinkta tikslinio mokescio vandens renovavimui (kovo men)</t>
  </si>
  <si>
    <t>Kiosko nuoma</t>
  </si>
  <si>
    <t>Viso</t>
  </si>
  <si>
    <t xml:space="preserve">Viso </t>
  </si>
  <si>
    <t>Islaidos be tiksliniu pinigu naudojimo</t>
  </si>
  <si>
    <t>Kitos islaidos (zemes issipirkimas ir t.t.)</t>
  </si>
  <si>
    <t>grafos 14; 17; 18</t>
  </si>
  <si>
    <t>viso be tiksliniu inasu</t>
  </si>
  <si>
    <t>grafos: 3; 4; 5; 7; 9</t>
  </si>
  <si>
    <t>Didesni darbai:</t>
  </si>
  <si>
    <t>2012 metu veiklos ataskaita</t>
  </si>
  <si>
    <t>Planuojami tiksliniai mokesciai (2%) keliams</t>
  </si>
  <si>
    <t>Islaidos vandens talpu renovavimui (apytiksliai)</t>
  </si>
  <si>
    <t>Planuojamos pajamos 2013</t>
  </si>
  <si>
    <t>Keliams is nario mokescio</t>
  </si>
  <si>
    <t>2013 metų veiklos ataskaita</t>
  </si>
  <si>
    <t>Planuojamos pajamos 2014</t>
  </si>
  <si>
    <t>Planuojamos islaidos 2014</t>
  </si>
  <si>
    <t xml:space="preserve">Išlaidos irengiant antrąjį vandens siurblį </t>
  </si>
  <si>
    <t>lt</t>
  </si>
  <si>
    <t>Pajamos per ataskaitinį laikotarpį</t>
  </si>
  <si>
    <t xml:space="preserve">Išlaidos per ataskaitinį laikotarpį </t>
  </si>
  <si>
    <t>Likutis bankas 2013.01.01</t>
  </si>
  <si>
    <t>SB "Vėsa" kompensacija, sniego valymas 2013</t>
  </si>
  <si>
    <t>Tikslinis mokestis - "Vandentiekio remontas"(50 Lt)</t>
  </si>
  <si>
    <t>Stojimo į bendriją mokestis</t>
  </si>
  <si>
    <t>Gauta parama, Lt, iš jų:</t>
  </si>
  <si>
    <t>*VMI (2 proc. GPM)</t>
  </si>
  <si>
    <t>Komercinės pajamos - kiosko nuoma UAB "Bebirva"</t>
  </si>
  <si>
    <t>6921,80</t>
  </si>
  <si>
    <t>700,00</t>
  </si>
  <si>
    <t>Elektros energija</t>
  </si>
  <si>
    <t>*kiti fiziniai asmenys (į bendrijos sąskaitą tiesiogiai)</t>
  </si>
  <si>
    <t>Teisininko paslaugos</t>
  </si>
  <si>
    <t>Kelių tvarkymo sąnaudos</t>
  </si>
  <si>
    <t>Ūkio tvarkymo sąnaudos</t>
  </si>
  <si>
    <t>Žemės mokestis</t>
  </si>
  <si>
    <t>Darbuotojų atlyginimo sąnaudos:</t>
  </si>
  <si>
    <t>*pirmininko atlyginimas</t>
  </si>
  <si>
    <t>*ūkvedžio atlyginimas</t>
  </si>
  <si>
    <t>*buhalterės atlyginimas -  M.S.</t>
  </si>
  <si>
    <t>*buhalterės atlyginimas -  D.G.</t>
  </si>
  <si>
    <t>*SODRA (30.98 proc., darbdavio)</t>
  </si>
  <si>
    <t xml:space="preserve">*įmokos į Garantinį fondą </t>
  </si>
  <si>
    <t>Iš viso:</t>
  </si>
  <si>
    <t>Likutis kasa 2013.01.01</t>
  </si>
  <si>
    <t>Pajamos</t>
  </si>
  <si>
    <t>Išlaidos</t>
  </si>
  <si>
    <t>Likutis kasoje 2014.01.01</t>
  </si>
  <si>
    <t>Likutis banke 2014.01.01</t>
  </si>
  <si>
    <t>Likutis banke ir kasoje 2014-01-01</t>
  </si>
  <si>
    <t xml:space="preserve">Bankui mokami komisiniai </t>
  </si>
  <si>
    <t>Nario/bendraturčio mokesčiai</t>
  </si>
  <si>
    <t>Administracinės sąnaudos (kanc.prekės, popierius, kasetės spausdintuvui, pašto paslaugos, skelbimai laikrastyje, pakeitimu mokestis registru centre)</t>
  </si>
  <si>
    <t>Ilgalaikio turto įsigijimas  (siurblio keitias Artva)</t>
  </si>
  <si>
    <t>Siurblio keitimas</t>
  </si>
  <si>
    <t>Kita</t>
  </si>
  <si>
    <t>Keliams is 2%</t>
  </si>
  <si>
    <t>viso</t>
  </si>
  <si>
    <t>Surinti tikslini mokestis antrajam siurbliui keisti (25Lt)</t>
  </si>
  <si>
    <t>Skolininkai 2014.0101</t>
  </si>
  <si>
    <t>Skolininkai 2014.05.01</t>
  </si>
  <si>
    <t>Permokos 2014.01.01 (grazinti ziemos mokesciai)</t>
  </si>
  <si>
    <t>1 Planuojamas nario mkestis 2014-tiems metams 25Lt/A</t>
  </si>
  <si>
    <t xml:space="preserve">3 Antrojo siurblio keitimas </t>
  </si>
  <si>
    <t>2 Nario mokesčio surinkimas tik per banką</t>
  </si>
  <si>
    <t xml:space="preserve">4 vidinių kelių remontas </t>
  </si>
  <si>
    <t>5. Žemės išsipirkimas</t>
  </si>
  <si>
    <t>Darbų planai 2014 tiems</t>
  </si>
  <si>
    <t>Liktuis 2% iš 2014 metų</t>
  </si>
  <si>
    <t>Tipinės pajamos per ataskaitinį laikotarpį</t>
  </si>
  <si>
    <t>2014 metų veiklos ataskaita, išlaidų 2015 planavimas</t>
  </si>
  <si>
    <t>Iš viso 2% :</t>
  </si>
  <si>
    <t>Likutis banke 2% lėšų                             2014.01.01</t>
  </si>
  <si>
    <t>Bendras likutis banke                             2014.01.01</t>
  </si>
  <si>
    <t>Likutis banke bendrijos lėšų                  2015.01.01</t>
  </si>
  <si>
    <t>Bendras likutis banke                             2015.01.01</t>
  </si>
  <si>
    <t>Likutis banke 2% lėšų                             2015.01.01</t>
  </si>
  <si>
    <t>Skolininkai                                              2015.01.01</t>
  </si>
  <si>
    <t>Skolininkai                                              2014.01.01</t>
  </si>
  <si>
    <t>Planuojamos pajamos 2015</t>
  </si>
  <si>
    <t xml:space="preserve">Planuojamos pajamos iš nario mokesčių 2015 metais </t>
  </si>
  <si>
    <t>Skolos iš ankstesnių metų</t>
  </si>
  <si>
    <t xml:space="preserve">Planuojami tiksliniai mokesčiai </t>
  </si>
  <si>
    <t>Ne tipinės pajamos</t>
  </si>
  <si>
    <t>Išleista 2% pinigų gerbuviui pagerinti per 2014</t>
  </si>
  <si>
    <t>*VMI (2 proc. GPM) gauta pinigų</t>
  </si>
  <si>
    <t>Administracinės sąnaudos (kanc.prekės, popierius, kasetė spausdintuvui, pašto paslaugos, buhalterines programos nuoma)</t>
  </si>
  <si>
    <t>*buhalterės atlyginimas -  D.Girčytė (iki kovo 31d)</t>
  </si>
  <si>
    <t>*buhalterės atlyginimas -  V.B. (nuo Balandžio 1d)</t>
  </si>
  <si>
    <t xml:space="preserve">Išlaidos iš 2% </t>
  </si>
  <si>
    <t>Darbų planai 2015 tiems</t>
  </si>
  <si>
    <t>EUR</t>
  </si>
  <si>
    <t>LT</t>
  </si>
  <si>
    <t>Išlaidos iš bendrijos narių paramos 2%</t>
  </si>
  <si>
    <t>Bendrijos veiklos išlaidos</t>
  </si>
  <si>
    <t>Planuojamos išlaidos 2015</t>
  </si>
  <si>
    <t>Stebėjimo kamera, įranga ir įrengimas</t>
  </si>
  <si>
    <t>Viso išlaidų iš bendrijos lėšų</t>
  </si>
  <si>
    <t>Kelių tvarkymo sąnaudos iš bendrijos sąskaitos</t>
  </si>
  <si>
    <t>Ūkio tvarkymo sąnaudos: spynos, automatika, juosta</t>
  </si>
  <si>
    <t>Nebaigtų išpirkti sklypų išaidos</t>
  </si>
  <si>
    <t>Planuojami susigąžinti teisininkui išleisti pinigai</t>
  </si>
  <si>
    <t>Planuojamas paramos (iki 2%) gavimas 2015</t>
  </si>
  <si>
    <t>Priskaiciuota Nario/bendraturčio mokesčiai</t>
  </si>
  <si>
    <t>Surinkta pinigų per 2014 (įskaitant senas skolas)</t>
  </si>
  <si>
    <t>Skolininkai                                              2015.05.01</t>
  </si>
  <si>
    <t>UAB "Bebirva" žemės sklypo subnuoma</t>
  </si>
  <si>
    <t>viso:</t>
  </si>
  <si>
    <t>viso, kartu su  2%</t>
  </si>
  <si>
    <t>Likutis banke bendrijos lėšų                 2014.01.01</t>
  </si>
  <si>
    <t>Pajamos iš UAB "Bebirva" žemės sklypo nuoma</t>
  </si>
  <si>
    <t>Elektros energija, vandens siurbliams</t>
  </si>
  <si>
    <t>Kita (nenumatytoms išlaidoms)</t>
  </si>
  <si>
    <t>Elektros energija vandeniui gauti</t>
  </si>
  <si>
    <t>Keliams iš nario mokesčio</t>
  </si>
  <si>
    <t>2. Stojamasis mokestis 300Lt pakeisti į 87 EUR</t>
  </si>
  <si>
    <r>
      <t xml:space="preserve">1. Planuojamas nario mokestis 2015-tiems metams </t>
    </r>
    <r>
      <rPr>
        <b/>
        <sz val="10"/>
        <color indexed="8"/>
        <rFont val="Calibri"/>
        <family val="2"/>
      </rPr>
      <t>7,25 EUR/A (25Lt/a)</t>
    </r>
  </si>
  <si>
    <t>3. Nario mokesčio rinkimas tik per banką arba paštą!!!</t>
  </si>
  <si>
    <t xml:space="preserve">4. Antrojo gręžinio siurblio keitimas </t>
  </si>
  <si>
    <t>6. Galutinis dviejų žemės sklypų išsipirkimas bendrijos naudai</t>
  </si>
  <si>
    <t>7. Darbas su žemėtvarka ir savivaldybe</t>
  </si>
  <si>
    <t xml:space="preserve">5. Vidinių kelių remontas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</si>
</sst>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#,##0.0"/>
    <numFmt numFmtId="178" formatCode="0.0000"/>
    <numFmt numFmtId="179" formatCode="0.000"/>
    <numFmt numFmtId="180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24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170" fontId="47" fillId="0" borderId="10" xfId="0" applyNumberFormat="1" applyFont="1" applyBorder="1" applyAlignment="1">
      <alignment/>
    </xf>
    <xf numFmtId="170" fontId="48" fillId="0" borderId="10" xfId="0" applyNumberFormat="1" applyFont="1" applyBorder="1" applyAlignment="1">
      <alignment/>
    </xf>
    <xf numFmtId="170" fontId="48" fillId="0" borderId="0" xfId="0" applyNumberFormat="1" applyFont="1" applyBorder="1" applyAlignment="1">
      <alignment/>
    </xf>
    <xf numFmtId="170" fontId="47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47" fillId="33" borderId="10" xfId="0" applyFont="1" applyFill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0" borderId="10" xfId="0" applyFont="1" applyBorder="1" applyAlignment="1">
      <alignment horizontal="right"/>
    </xf>
    <xf numFmtId="4" fontId="0" fillId="0" borderId="0" xfId="0" applyNumberFormat="1" applyAlignment="1">
      <alignment/>
    </xf>
    <xf numFmtId="0" fontId="47" fillId="0" borderId="10" xfId="0" applyFont="1" applyBorder="1" applyAlignment="1">
      <alignment/>
    </xf>
    <xf numFmtId="4" fontId="47" fillId="34" borderId="10" xfId="0" applyNumberFormat="1" applyFont="1" applyFill="1" applyBorder="1" applyAlignment="1">
      <alignment horizontal="right"/>
    </xf>
    <xf numFmtId="4" fontId="47" fillId="0" borderId="10" xfId="0" applyNumberFormat="1" applyFont="1" applyBorder="1" applyAlignment="1">
      <alignment horizontal="right"/>
    </xf>
    <xf numFmtId="4" fontId="47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4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4" fontId="48" fillId="0" borderId="0" xfId="0" applyNumberFormat="1" applyFont="1" applyBorder="1" applyAlignment="1">
      <alignment/>
    </xf>
    <xf numFmtId="4" fontId="47" fillId="0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wrapText="1"/>
    </xf>
    <xf numFmtId="170" fontId="47" fillId="0" borderId="10" xfId="0" applyNumberFormat="1" applyFont="1" applyBorder="1" applyAlignment="1">
      <alignment/>
    </xf>
    <xf numFmtId="170" fontId="47" fillId="0" borderId="0" xfId="0" applyNumberFormat="1" applyFont="1" applyBorder="1" applyAlignment="1">
      <alignment/>
    </xf>
    <xf numFmtId="0" fontId="47" fillId="34" borderId="10" xfId="0" applyFont="1" applyFill="1" applyBorder="1" applyAlignment="1">
      <alignment/>
    </xf>
    <xf numFmtId="4" fontId="47" fillId="0" borderId="0" xfId="0" applyNumberFormat="1" applyFont="1" applyAlignment="1">
      <alignment/>
    </xf>
    <xf numFmtId="0" fontId="47" fillId="34" borderId="0" xfId="0" applyFont="1" applyFill="1" applyBorder="1" applyAlignment="1">
      <alignment/>
    </xf>
    <xf numFmtId="0" fontId="47" fillId="7" borderId="10" xfId="0" applyFont="1" applyFill="1" applyBorder="1" applyAlignment="1">
      <alignment/>
    </xf>
    <xf numFmtId="170" fontId="48" fillId="7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11" xfId="0" applyFont="1" applyBorder="1" applyAlignment="1">
      <alignment/>
    </xf>
    <xf numFmtId="3" fontId="47" fillId="34" borderId="10" xfId="0" applyNumberFormat="1" applyFont="1" applyFill="1" applyBorder="1" applyAlignment="1">
      <alignment horizontal="right"/>
    </xf>
    <xf numFmtId="0" fontId="51" fillId="0" borderId="10" xfId="0" applyFont="1" applyBorder="1" applyAlignment="1">
      <alignment horizontal="right"/>
    </xf>
    <xf numFmtId="3" fontId="48" fillId="34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center"/>
    </xf>
    <xf numFmtId="0" fontId="48" fillId="34" borderId="10" xfId="0" applyFont="1" applyFill="1" applyBorder="1" applyAlignment="1">
      <alignment/>
    </xf>
    <xf numFmtId="170" fontId="48" fillId="0" borderId="0" xfId="0" applyNumberFormat="1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7" fillId="0" borderId="11" xfId="0" applyFont="1" applyBorder="1" applyAlignment="1">
      <alignment horizontal="right"/>
    </xf>
    <xf numFmtId="2" fontId="47" fillId="0" borderId="0" xfId="0" applyNumberFormat="1" applyFont="1" applyAlignment="1">
      <alignment/>
    </xf>
    <xf numFmtId="0" fontId="51" fillId="0" borderId="11" xfId="0" applyFont="1" applyBorder="1" applyAlignment="1">
      <alignment horizontal="right"/>
    </xf>
    <xf numFmtId="1" fontId="47" fillId="34" borderId="10" xfId="0" applyNumberFormat="1" applyFont="1" applyFill="1" applyBorder="1" applyAlignment="1">
      <alignment/>
    </xf>
    <xf numFmtId="180" fontId="47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right"/>
    </xf>
    <xf numFmtId="0" fontId="52" fillId="0" borderId="1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2" fillId="0" borderId="0" xfId="0" applyFont="1" applyBorder="1" applyAlignment="1">
      <alignment/>
    </xf>
    <xf numFmtId="3" fontId="47" fillId="34" borderId="11" xfId="0" applyNumberFormat="1" applyFont="1" applyFill="1" applyBorder="1" applyAlignment="1">
      <alignment horizontal="right"/>
    </xf>
    <xf numFmtId="3" fontId="48" fillId="34" borderId="11" xfId="0" applyNumberFormat="1" applyFont="1" applyFill="1" applyBorder="1" applyAlignment="1">
      <alignment horizontal="right"/>
    </xf>
    <xf numFmtId="3" fontId="47" fillId="0" borderId="11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/>
    </xf>
    <xf numFmtId="3" fontId="52" fillId="34" borderId="11" xfId="0" applyNumberFormat="1" applyFont="1" applyFill="1" applyBorder="1" applyAlignment="1">
      <alignment/>
    </xf>
    <xf numFmtId="3" fontId="47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43"/>
  <sheetViews>
    <sheetView zoomScalePageLayoutView="0" workbookViewId="0" topLeftCell="A13">
      <selection activeCell="C29" sqref="C29"/>
    </sheetView>
  </sheetViews>
  <sheetFormatPr defaultColWidth="9.140625" defaultRowHeight="15"/>
  <cols>
    <col min="1" max="1" width="9.140625" style="3" customWidth="1"/>
    <col min="2" max="2" width="3.140625" style="3" customWidth="1"/>
    <col min="3" max="3" width="48.57421875" style="3" bestFit="1" customWidth="1"/>
    <col min="4" max="4" width="12.57421875" style="3" customWidth="1"/>
    <col min="5" max="5" width="1.8515625" style="3" customWidth="1"/>
    <col min="6" max="6" width="3.140625" style="3" customWidth="1"/>
    <col min="7" max="7" width="34.8515625" style="3" bestFit="1" customWidth="1"/>
    <col min="8" max="8" width="9.00390625" style="3" bestFit="1" customWidth="1"/>
    <col min="9" max="9" width="1.28515625" style="3" customWidth="1"/>
    <col min="10" max="10" width="30.7109375" style="3" bestFit="1" customWidth="1"/>
    <col min="11" max="11" width="12.57421875" style="3" bestFit="1" customWidth="1"/>
    <col min="12" max="16384" width="9.140625" style="3" customWidth="1"/>
  </cols>
  <sheetData>
    <row r="1" ht="12.75" hidden="1"/>
    <row r="2" ht="12.75" hidden="1"/>
    <row r="3" ht="12.75" hidden="1"/>
    <row r="4" ht="18" customHeight="1">
      <c r="C4" s="12" t="s">
        <v>54</v>
      </c>
    </row>
    <row r="5" spans="2:8" ht="12.75">
      <c r="B5" s="1" t="s">
        <v>0</v>
      </c>
      <c r="C5" s="1"/>
      <c r="D5" s="1"/>
      <c r="E5" s="1"/>
      <c r="F5" s="1" t="s">
        <v>1</v>
      </c>
      <c r="G5" s="1"/>
      <c r="H5" s="1"/>
    </row>
    <row r="6" spans="2:8" ht="12.75">
      <c r="B6" s="1"/>
      <c r="C6" s="1" t="s">
        <v>2</v>
      </c>
      <c r="D6" s="1" t="s">
        <v>3</v>
      </c>
      <c r="E6" s="1"/>
      <c r="F6" s="1"/>
      <c r="G6" s="1" t="s">
        <v>2</v>
      </c>
      <c r="H6" s="1" t="s">
        <v>3</v>
      </c>
    </row>
    <row r="7" spans="2:8" ht="12.75">
      <c r="B7" s="1">
        <v>1</v>
      </c>
      <c r="C7" s="1" t="s">
        <v>4</v>
      </c>
      <c r="D7" s="1">
        <v>46398.5</v>
      </c>
      <c r="E7" s="1"/>
      <c r="F7" s="1">
        <v>1</v>
      </c>
      <c r="G7" s="1" t="s">
        <v>5</v>
      </c>
      <c r="H7" s="1">
        <v>13349.46</v>
      </c>
    </row>
    <row r="8" spans="2:8" ht="12.75">
      <c r="B8" s="1">
        <v>2</v>
      </c>
      <c r="C8" s="1" t="s">
        <v>6</v>
      </c>
      <c r="D8" s="1">
        <v>3155</v>
      </c>
      <c r="E8" s="1"/>
      <c r="F8" s="1">
        <v>2</v>
      </c>
      <c r="G8" s="1" t="s">
        <v>7</v>
      </c>
      <c r="H8" s="1">
        <v>6693.56</v>
      </c>
    </row>
    <row r="9" spans="2:8" ht="12.75">
      <c r="B9" s="1"/>
      <c r="C9" s="1"/>
      <c r="D9" s="1"/>
      <c r="E9" s="1"/>
      <c r="F9" s="1">
        <v>3</v>
      </c>
      <c r="G9" s="1" t="s">
        <v>8</v>
      </c>
      <c r="H9" s="1">
        <v>0</v>
      </c>
    </row>
    <row r="10" spans="2:8" ht="12.75">
      <c r="B10" s="1"/>
      <c r="C10" s="2" t="s">
        <v>9</v>
      </c>
      <c r="D10" s="1"/>
      <c r="E10" s="1"/>
      <c r="F10" s="1">
        <v>4</v>
      </c>
      <c r="G10" s="1" t="s">
        <v>10</v>
      </c>
      <c r="H10" s="1">
        <v>8592</v>
      </c>
    </row>
    <row r="11" spans="2:8" ht="12.75">
      <c r="B11" s="1">
        <v>3</v>
      </c>
      <c r="C11" s="1" t="s">
        <v>11</v>
      </c>
      <c r="D11" s="1">
        <v>3150</v>
      </c>
      <c r="E11" s="1"/>
      <c r="F11" s="1">
        <v>5</v>
      </c>
      <c r="G11" s="1" t="s">
        <v>12</v>
      </c>
      <c r="H11" s="1">
        <v>4368</v>
      </c>
    </row>
    <row r="12" spans="2:8" ht="12.75">
      <c r="B12" s="1">
        <v>4</v>
      </c>
      <c r="C12" s="1" t="s">
        <v>13</v>
      </c>
      <c r="D12" s="1">
        <v>3731.92</v>
      </c>
      <c r="E12" s="1"/>
      <c r="F12" s="1">
        <v>6</v>
      </c>
      <c r="G12" s="1" t="s">
        <v>14</v>
      </c>
      <c r="H12" s="1">
        <v>453.75</v>
      </c>
    </row>
    <row r="13" spans="2:8" ht="12.75">
      <c r="B13" s="1"/>
      <c r="C13" s="2" t="s">
        <v>15</v>
      </c>
      <c r="D13" s="1"/>
      <c r="E13" s="1"/>
      <c r="F13" s="1">
        <v>7</v>
      </c>
      <c r="G13" s="1" t="s">
        <v>16</v>
      </c>
      <c r="H13" s="1">
        <v>2299.91</v>
      </c>
    </row>
    <row r="14" spans="2:8" ht="12.75">
      <c r="B14" s="1">
        <v>5</v>
      </c>
      <c r="C14" s="1" t="s">
        <v>17</v>
      </c>
      <c r="D14" s="1">
        <v>150</v>
      </c>
      <c r="E14" s="1"/>
      <c r="F14" s="1">
        <v>8</v>
      </c>
      <c r="G14" s="1" t="s">
        <v>18</v>
      </c>
      <c r="H14" s="1">
        <v>144</v>
      </c>
    </row>
    <row r="15" spans="2:8" ht="12.75">
      <c r="B15" s="1">
        <v>6</v>
      </c>
      <c r="C15" s="1" t="s">
        <v>19</v>
      </c>
      <c r="D15" s="1">
        <v>300</v>
      </c>
      <c r="E15" s="1"/>
      <c r="F15" s="1">
        <v>9</v>
      </c>
      <c r="G15" s="1" t="s">
        <v>20</v>
      </c>
      <c r="H15" s="1">
        <v>6770.24</v>
      </c>
    </row>
    <row r="16" spans="2:8" ht="12.75">
      <c r="B16" s="1">
        <v>7</v>
      </c>
      <c r="C16" s="1" t="s">
        <v>21</v>
      </c>
      <c r="D16" s="1">
        <v>3060</v>
      </c>
      <c r="E16" s="1"/>
      <c r="F16" s="1">
        <v>10</v>
      </c>
      <c r="G16" s="1" t="s">
        <v>22</v>
      </c>
      <c r="H16" s="1">
        <v>109.85</v>
      </c>
    </row>
    <row r="17" spans="2:8" ht="12.75">
      <c r="B17" s="1">
        <v>8</v>
      </c>
      <c r="C17" s="1" t="s">
        <v>23</v>
      </c>
      <c r="D17" s="1">
        <v>1100</v>
      </c>
      <c r="E17" s="1"/>
      <c r="F17" s="1">
        <v>11</v>
      </c>
      <c r="G17" s="1" t="s">
        <v>24</v>
      </c>
      <c r="H17" s="1">
        <v>8.59</v>
      </c>
    </row>
    <row r="18" spans="2:8" ht="12.75">
      <c r="B18" s="1">
        <v>9</v>
      </c>
      <c r="C18" s="1" t="s">
        <v>25</v>
      </c>
      <c r="D18" s="1">
        <v>3335.5</v>
      </c>
      <c r="E18" s="1"/>
      <c r="F18" s="1">
        <v>12</v>
      </c>
      <c r="G18" s="1" t="s">
        <v>26</v>
      </c>
      <c r="H18" s="1">
        <v>1063</v>
      </c>
    </row>
    <row r="19" spans="2:8" ht="12.75">
      <c r="B19" s="1"/>
      <c r="C19" s="1"/>
      <c r="D19" s="1"/>
      <c r="E19" s="1"/>
      <c r="F19" s="1">
        <v>13</v>
      </c>
      <c r="G19" s="1" t="s">
        <v>27</v>
      </c>
      <c r="H19" s="4">
        <v>205.4</v>
      </c>
    </row>
    <row r="20" spans="2:8" ht="12.75">
      <c r="B20" s="1"/>
      <c r="C20" s="1"/>
      <c r="D20" s="1"/>
      <c r="E20" s="1"/>
      <c r="F20" s="1">
        <v>14</v>
      </c>
      <c r="G20" s="1" t="s">
        <v>28</v>
      </c>
      <c r="H20" s="4">
        <v>1621.28</v>
      </c>
    </row>
    <row r="21" spans="2:8" ht="12.75">
      <c r="B21" s="1"/>
      <c r="C21" s="1"/>
      <c r="D21" s="1"/>
      <c r="E21" s="1"/>
      <c r="F21" s="1">
        <v>15</v>
      </c>
      <c r="G21" s="1" t="s">
        <v>29</v>
      </c>
      <c r="H21" s="1">
        <v>280.42</v>
      </c>
    </row>
    <row r="22" spans="2:8" ht="12.75">
      <c r="B22" s="1"/>
      <c r="C22" s="1"/>
      <c r="D22" s="1"/>
      <c r="E22" s="1"/>
      <c r="F22" s="1">
        <v>16</v>
      </c>
      <c r="G22" s="1" t="s">
        <v>30</v>
      </c>
      <c r="H22" s="1">
        <v>524.07</v>
      </c>
    </row>
    <row r="23" spans="2:8" ht="12.75">
      <c r="B23" s="1"/>
      <c r="C23" s="1"/>
      <c r="D23" s="1"/>
      <c r="E23" s="1"/>
      <c r="F23" s="1">
        <v>17</v>
      </c>
      <c r="G23" s="1" t="s">
        <v>31</v>
      </c>
      <c r="H23" s="1">
        <v>2464.77</v>
      </c>
    </row>
    <row r="24" spans="2:8" ht="12.75">
      <c r="B24" s="1"/>
      <c r="C24" s="1"/>
      <c r="D24" s="1"/>
      <c r="E24" s="1"/>
      <c r="F24" s="1">
        <v>18</v>
      </c>
      <c r="G24" s="1" t="s">
        <v>21</v>
      </c>
      <c r="H24" s="1">
        <v>2810</v>
      </c>
    </row>
    <row r="25" spans="2:8" ht="12.75">
      <c r="B25" s="1"/>
      <c r="C25" s="2" t="s">
        <v>32</v>
      </c>
      <c r="D25" s="2">
        <f>SUM(D7:D24)</f>
        <v>64380.92</v>
      </c>
      <c r="E25" s="2"/>
      <c r="F25" s="1"/>
      <c r="G25" s="1"/>
      <c r="H25" s="2">
        <f>SUM(H7:H24)</f>
        <v>51758.299999999996</v>
      </c>
    </row>
    <row r="26" spans="2:8" ht="12.75">
      <c r="B26" s="5"/>
      <c r="C26" s="5" t="s">
        <v>51</v>
      </c>
      <c r="D26" s="6">
        <f>D25-D11-D12-D14-D16-D18</f>
        <v>50953.5</v>
      </c>
      <c r="E26" s="6"/>
      <c r="F26" s="5"/>
      <c r="G26" s="5" t="s">
        <v>48</v>
      </c>
      <c r="H26" s="6">
        <f>H25-H24-H23-H20</f>
        <v>44862.25</v>
      </c>
    </row>
    <row r="27" spans="2:8" ht="12.75">
      <c r="B27" s="5"/>
      <c r="C27" s="5" t="s">
        <v>52</v>
      </c>
      <c r="D27" s="6"/>
      <c r="E27" s="6"/>
      <c r="F27" s="5"/>
      <c r="G27" s="5" t="s">
        <v>50</v>
      </c>
      <c r="H27" s="6"/>
    </row>
    <row r="28" spans="2:8" ht="12.75">
      <c r="B28" s="5"/>
      <c r="C28" s="1" t="s">
        <v>33</v>
      </c>
      <c r="D28" s="7">
        <v>25379.33</v>
      </c>
      <c r="E28" s="10"/>
      <c r="F28" s="5"/>
      <c r="G28" s="5"/>
      <c r="H28" s="6"/>
    </row>
    <row r="29" spans="2:8" ht="12.75">
      <c r="B29" s="5"/>
      <c r="C29" s="1" t="s">
        <v>34</v>
      </c>
      <c r="D29" s="7">
        <v>64380.92</v>
      </c>
      <c r="E29" s="10"/>
      <c r="F29" s="5"/>
      <c r="G29" s="5"/>
      <c r="H29" s="6"/>
    </row>
    <row r="30" spans="2:8" ht="12.75">
      <c r="B30" s="5"/>
      <c r="C30" s="1" t="s">
        <v>35</v>
      </c>
      <c r="D30" s="8">
        <f>SUM(D28:D29)</f>
        <v>89760.25</v>
      </c>
      <c r="E30" s="9"/>
      <c r="F30" s="5"/>
      <c r="G30" s="5"/>
      <c r="H30" s="6"/>
    </row>
    <row r="31" spans="3:5" ht="12.75">
      <c r="C31" s="1" t="s">
        <v>36</v>
      </c>
      <c r="D31" s="7">
        <v>51758.3</v>
      </c>
      <c r="E31" s="10"/>
    </row>
    <row r="32" spans="3:5" ht="12.75">
      <c r="C32" s="1" t="s">
        <v>37</v>
      </c>
      <c r="D32" s="8">
        <f>D30-D31</f>
        <v>38001.95</v>
      </c>
      <c r="E32" s="9"/>
    </row>
    <row r="33" spans="2:7" ht="18.75" customHeight="1">
      <c r="B33" s="5"/>
      <c r="C33" s="11" t="s">
        <v>57</v>
      </c>
      <c r="D33" s="9"/>
      <c r="E33" s="9"/>
      <c r="F33" s="5"/>
      <c r="G33" s="11" t="s">
        <v>38</v>
      </c>
    </row>
    <row r="34" spans="3:8" ht="12.75">
      <c r="C34" s="1" t="s">
        <v>42</v>
      </c>
      <c r="D34" s="1">
        <v>50000</v>
      </c>
      <c r="E34" s="5"/>
      <c r="F34" s="5"/>
      <c r="G34" s="1" t="s">
        <v>38</v>
      </c>
      <c r="H34" s="1"/>
    </row>
    <row r="35" spans="3:8" ht="12.75">
      <c r="C35" s="1" t="s">
        <v>43</v>
      </c>
      <c r="D35" s="1">
        <v>3000</v>
      </c>
      <c r="E35" s="5"/>
      <c r="F35" s="5"/>
      <c r="G35" s="1" t="s">
        <v>39</v>
      </c>
      <c r="H35" s="1">
        <v>23000</v>
      </c>
    </row>
    <row r="36" spans="3:8" ht="12.75">
      <c r="C36" s="1" t="s">
        <v>55</v>
      </c>
      <c r="D36" s="1">
        <v>5000</v>
      </c>
      <c r="E36" s="5"/>
      <c r="F36" s="5"/>
      <c r="G36" s="1" t="s">
        <v>40</v>
      </c>
      <c r="H36" s="1">
        <v>13000</v>
      </c>
    </row>
    <row r="37" spans="3:8" ht="12.75">
      <c r="C37" s="1" t="s">
        <v>45</v>
      </c>
      <c r="D37" s="1">
        <v>1100</v>
      </c>
      <c r="E37" s="5"/>
      <c r="F37" s="5"/>
      <c r="G37" s="1" t="s">
        <v>41</v>
      </c>
      <c r="H37" s="1">
        <v>7000</v>
      </c>
    </row>
    <row r="38" spans="3:8" ht="12.75">
      <c r="C38" s="1"/>
      <c r="D38" s="1"/>
      <c r="E38" s="5"/>
      <c r="F38" s="5"/>
      <c r="G38" s="1" t="s">
        <v>58</v>
      </c>
      <c r="H38" s="1">
        <v>2000</v>
      </c>
    </row>
    <row r="39" spans="3:8" ht="12.75">
      <c r="C39" s="1"/>
      <c r="D39" s="1"/>
      <c r="E39" s="5"/>
      <c r="F39" s="5"/>
      <c r="G39" s="1" t="s">
        <v>49</v>
      </c>
      <c r="H39" s="1">
        <v>6100</v>
      </c>
    </row>
    <row r="40" spans="3:8" ht="12.75">
      <c r="C40" s="1" t="s">
        <v>46</v>
      </c>
      <c r="D40" s="1">
        <f>SUM(D34:D39)</f>
        <v>59100</v>
      </c>
      <c r="E40" s="5"/>
      <c r="F40" s="5"/>
      <c r="G40" s="1" t="s">
        <v>47</v>
      </c>
      <c r="H40" s="1">
        <f>SUM(H35:H39)</f>
        <v>51100</v>
      </c>
    </row>
    <row r="41" ht="12.75">
      <c r="C41" s="3" t="s">
        <v>53</v>
      </c>
    </row>
    <row r="42" spans="3:5" ht="12.75">
      <c r="C42" s="1" t="s">
        <v>44</v>
      </c>
      <c r="D42" s="1">
        <v>7250</v>
      </c>
      <c r="E42" s="5"/>
    </row>
    <row r="43" spans="3:5" ht="12.75">
      <c r="C43" s="1" t="s">
        <v>56</v>
      </c>
      <c r="D43" s="1">
        <v>10000</v>
      </c>
      <c r="E43" s="5"/>
    </row>
    <row r="47" ht="12.75"/>
    <row r="48" ht="12.75"/>
    <row r="49" ht="12.75"/>
    <row r="50" ht="12.75"/>
  </sheetData>
  <sheetProtection/>
  <printOptions/>
  <pageMargins left="0.2" right="0.2362204724409449" top="0.7480314960629921" bottom="0.3937007874015748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J56"/>
  <sheetViews>
    <sheetView zoomScale="148" zoomScaleNormal="148" zoomScalePageLayoutView="0" workbookViewId="0" topLeftCell="A27">
      <selection activeCell="G58" sqref="G58"/>
    </sheetView>
  </sheetViews>
  <sheetFormatPr defaultColWidth="9.140625" defaultRowHeight="15"/>
  <cols>
    <col min="1" max="1" width="9.140625" style="3" customWidth="1"/>
    <col min="2" max="2" width="3.140625" style="3" customWidth="1"/>
    <col min="3" max="3" width="48.57421875" style="3" bestFit="1" customWidth="1"/>
    <col min="4" max="4" width="12.57421875" style="3" customWidth="1"/>
    <col min="5" max="5" width="1.8515625" style="3" customWidth="1"/>
    <col min="6" max="6" width="3.140625" style="3" customWidth="1"/>
    <col min="7" max="7" width="40.7109375" style="3" customWidth="1"/>
    <col min="8" max="8" width="8.8515625" style="3" bestFit="1" customWidth="1"/>
    <col min="9" max="9" width="1.28515625" style="3" customWidth="1"/>
    <col min="10" max="10" width="30.7109375" style="3" bestFit="1" customWidth="1"/>
    <col min="11" max="11" width="12.57421875" style="3" bestFit="1" customWidth="1"/>
    <col min="12" max="16384" width="9.140625" style="3" customWidth="1"/>
  </cols>
  <sheetData>
    <row r="1" ht="12.75" hidden="1"/>
    <row r="2" ht="12.75" hidden="1"/>
    <row r="3" ht="12.75" hidden="1"/>
    <row r="4" ht="18" customHeight="1">
      <c r="C4" s="12" t="s">
        <v>59</v>
      </c>
    </row>
    <row r="5" spans="2:8" ht="11.25" customHeight="1">
      <c r="B5" s="1" t="s">
        <v>64</v>
      </c>
      <c r="C5" s="1"/>
      <c r="D5" s="16" t="s">
        <v>63</v>
      </c>
      <c r="E5" s="1"/>
      <c r="F5" s="1" t="s">
        <v>65</v>
      </c>
      <c r="G5" s="1"/>
      <c r="H5" s="16" t="s">
        <v>63</v>
      </c>
    </row>
    <row r="6" spans="2:8" s="15" customFormat="1" ht="11.25" customHeight="1">
      <c r="B6" s="14"/>
      <c r="C6" s="14" t="s">
        <v>2</v>
      </c>
      <c r="D6" s="14" t="s">
        <v>3</v>
      </c>
      <c r="E6" s="14"/>
      <c r="F6" s="14"/>
      <c r="G6" s="14" t="s">
        <v>2</v>
      </c>
      <c r="H6" s="14" t="s">
        <v>3</v>
      </c>
    </row>
    <row r="7" spans="2:10" ht="12.75" customHeight="1">
      <c r="B7" s="1">
        <v>1</v>
      </c>
      <c r="C7" s="1" t="s">
        <v>96</v>
      </c>
      <c r="D7" s="19">
        <v>47348.54</v>
      </c>
      <c r="E7" s="1"/>
      <c r="F7" s="1">
        <v>1</v>
      </c>
      <c r="G7" s="1" t="s">
        <v>5</v>
      </c>
      <c r="H7" s="22">
        <v>7561.83</v>
      </c>
      <c r="J7" s="17"/>
    </row>
    <row r="8" spans="2:8" ht="12" customHeight="1">
      <c r="B8" s="1">
        <v>2</v>
      </c>
      <c r="C8" s="1" t="s">
        <v>68</v>
      </c>
      <c r="D8" s="19">
        <v>7650</v>
      </c>
      <c r="E8" s="1"/>
      <c r="F8" s="1">
        <v>2</v>
      </c>
      <c r="G8" s="1" t="s">
        <v>75</v>
      </c>
      <c r="H8" s="21">
        <v>5391.19</v>
      </c>
    </row>
    <row r="9" spans="2:8" ht="12" customHeight="1">
      <c r="B9" s="1">
        <v>3</v>
      </c>
      <c r="C9" s="18" t="s">
        <v>69</v>
      </c>
      <c r="D9" s="19">
        <v>600</v>
      </c>
      <c r="E9" s="1"/>
      <c r="F9" s="1">
        <v>3</v>
      </c>
      <c r="G9" s="1" t="s">
        <v>78</v>
      </c>
      <c r="H9" s="21">
        <v>4130.61</v>
      </c>
    </row>
    <row r="10" spans="2:8" ht="10.5" customHeight="1">
      <c r="B10" s="1">
        <v>4</v>
      </c>
      <c r="C10" s="1" t="s">
        <v>70</v>
      </c>
      <c r="D10" s="19"/>
      <c r="E10" s="1"/>
      <c r="F10" s="1">
        <v>4</v>
      </c>
      <c r="G10" s="1" t="s">
        <v>79</v>
      </c>
      <c r="H10" s="21">
        <v>2353.19</v>
      </c>
    </row>
    <row r="11" spans="2:8" ht="12.75">
      <c r="B11" s="1"/>
      <c r="C11" s="3" t="s">
        <v>71</v>
      </c>
      <c r="D11" s="19" t="s">
        <v>73</v>
      </c>
      <c r="E11" s="1"/>
      <c r="F11" s="1">
        <v>5</v>
      </c>
      <c r="G11" s="1" t="s">
        <v>77</v>
      </c>
      <c r="H11" s="21">
        <v>2600</v>
      </c>
    </row>
    <row r="12" spans="2:8" ht="51">
      <c r="B12" s="1"/>
      <c r="C12" s="1" t="s">
        <v>76</v>
      </c>
      <c r="D12" s="19" t="s">
        <v>74</v>
      </c>
      <c r="E12" s="1"/>
      <c r="F12" s="1">
        <v>6</v>
      </c>
      <c r="G12" s="27" t="s">
        <v>97</v>
      </c>
      <c r="H12" s="21">
        <v>745.92</v>
      </c>
    </row>
    <row r="13" spans="2:8" ht="12" customHeight="1">
      <c r="B13" s="1">
        <v>5</v>
      </c>
      <c r="C13" s="1" t="s">
        <v>72</v>
      </c>
      <c r="D13" s="19">
        <v>1050</v>
      </c>
      <c r="E13" s="1"/>
      <c r="F13" s="1">
        <v>7</v>
      </c>
      <c r="G13" s="1" t="s">
        <v>80</v>
      </c>
      <c r="H13" s="26">
        <v>280.42</v>
      </c>
    </row>
    <row r="14" spans="2:10" ht="11.25" customHeight="1">
      <c r="B14" s="1">
        <v>6</v>
      </c>
      <c r="C14" s="1" t="s">
        <v>67</v>
      </c>
      <c r="D14" s="19">
        <v>120</v>
      </c>
      <c r="E14" s="1"/>
      <c r="F14" s="1">
        <v>9</v>
      </c>
      <c r="G14" s="1" t="s">
        <v>98</v>
      </c>
      <c r="H14" s="21">
        <v>5985.87</v>
      </c>
      <c r="J14" s="5"/>
    </row>
    <row r="15" spans="2:8" ht="11.25" customHeight="1">
      <c r="B15" s="1"/>
      <c r="C15" s="1"/>
      <c r="D15" s="19"/>
      <c r="E15" s="1"/>
      <c r="F15" s="1">
        <v>10</v>
      </c>
      <c r="G15" s="1" t="s">
        <v>81</v>
      </c>
      <c r="H15" s="21">
        <f>SUM(H16:H21)</f>
        <v>26562.010000000002</v>
      </c>
    </row>
    <row r="16" spans="2:8" ht="11.25" customHeight="1">
      <c r="B16" s="1"/>
      <c r="C16" s="1"/>
      <c r="D16" s="19"/>
      <c r="E16" s="1"/>
      <c r="F16" s="1"/>
      <c r="G16" s="1" t="s">
        <v>82</v>
      </c>
      <c r="H16" s="21">
        <v>9634.72</v>
      </c>
    </row>
    <row r="17" spans="2:8" ht="11.25" customHeight="1">
      <c r="B17" s="1"/>
      <c r="C17" s="1"/>
      <c r="D17" s="19"/>
      <c r="E17" s="1"/>
      <c r="F17" s="1"/>
      <c r="G17" s="1" t="s">
        <v>83</v>
      </c>
      <c r="H17" s="21">
        <v>3763.92</v>
      </c>
    </row>
    <row r="18" spans="2:8" ht="11.25" customHeight="1">
      <c r="B18" s="1"/>
      <c r="C18" s="1"/>
      <c r="D18" s="19"/>
      <c r="E18" s="1"/>
      <c r="F18" s="1"/>
      <c r="G18" s="1" t="s">
        <v>84</v>
      </c>
      <c r="H18" s="21">
        <v>4449.88</v>
      </c>
    </row>
    <row r="19" spans="2:8" ht="11.25" customHeight="1">
      <c r="B19" s="1"/>
      <c r="C19" s="1"/>
      <c r="D19" s="19"/>
      <c r="E19" s="1"/>
      <c r="F19" s="1"/>
      <c r="G19" s="1" t="s">
        <v>85</v>
      </c>
      <c r="H19" s="21">
        <v>2400</v>
      </c>
    </row>
    <row r="20" spans="2:8" ht="11.25" customHeight="1">
      <c r="B20" s="1"/>
      <c r="C20" s="1"/>
      <c r="D20" s="20"/>
      <c r="E20" s="1"/>
      <c r="F20" s="1"/>
      <c r="G20" s="1" t="s">
        <v>86</v>
      </c>
      <c r="H20" s="23">
        <v>6272.99</v>
      </c>
    </row>
    <row r="21" spans="2:8" ht="11.25" customHeight="1">
      <c r="B21" s="1"/>
      <c r="C21" s="1"/>
      <c r="D21" s="20"/>
      <c r="E21" s="1"/>
      <c r="F21" s="1"/>
      <c r="G21" s="1" t="s">
        <v>87</v>
      </c>
      <c r="H21" s="23">
        <v>40.5</v>
      </c>
    </row>
    <row r="22" spans="2:8" ht="11.25" customHeight="1">
      <c r="B22" s="1"/>
      <c r="C22" s="1"/>
      <c r="D22" s="20"/>
      <c r="E22" s="1"/>
      <c r="F22" s="1">
        <v>11</v>
      </c>
      <c r="G22" s="1" t="s">
        <v>95</v>
      </c>
      <c r="H22" s="21">
        <v>182.4</v>
      </c>
    </row>
    <row r="23" spans="2:8" ht="12.75" hidden="1">
      <c r="B23" s="1"/>
      <c r="C23" s="1"/>
      <c r="D23" s="20"/>
      <c r="E23" s="1"/>
      <c r="F23" s="1"/>
      <c r="G23" s="1"/>
      <c r="H23" s="21"/>
    </row>
    <row r="24" spans="2:8" ht="12.75" hidden="1">
      <c r="B24" s="1"/>
      <c r="C24" s="1"/>
      <c r="D24" s="20"/>
      <c r="E24" s="1"/>
      <c r="F24" s="1"/>
      <c r="G24" s="1"/>
      <c r="H24" s="21"/>
    </row>
    <row r="25" spans="2:8" ht="12.75" hidden="1">
      <c r="B25" s="1"/>
      <c r="C25" s="1"/>
      <c r="D25" s="20"/>
      <c r="E25" s="1"/>
      <c r="F25" s="1"/>
      <c r="G25" s="1"/>
      <c r="H25" s="21"/>
    </row>
    <row r="26" spans="2:8" ht="12.75" hidden="1">
      <c r="B26" s="1"/>
      <c r="C26" s="1"/>
      <c r="D26" s="21"/>
      <c r="E26" s="1"/>
      <c r="F26" s="1"/>
      <c r="G26" s="1"/>
      <c r="H26" s="21"/>
    </row>
    <row r="27" spans="2:10" ht="12.75">
      <c r="B27" s="1"/>
      <c r="C27" s="2" t="s">
        <v>88</v>
      </c>
      <c r="D27" s="24">
        <f>SUM(D7:D26)</f>
        <v>56768.54</v>
      </c>
      <c r="E27" s="2"/>
      <c r="F27" s="1"/>
      <c r="G27" s="1"/>
      <c r="H27" s="24">
        <f>H7+H8+H9+H10+H11+H12+H13+H14+H15+H22</f>
        <v>55793.439999999995</v>
      </c>
      <c r="J27" s="31"/>
    </row>
    <row r="28" spans="2:8" ht="5.25" customHeight="1">
      <c r="B28" s="5"/>
      <c r="C28" s="5"/>
      <c r="D28" s="6"/>
      <c r="E28" s="6"/>
      <c r="F28" s="5"/>
      <c r="G28" s="5"/>
      <c r="H28" s="25"/>
    </row>
    <row r="29" spans="2:8" ht="4.5" customHeight="1">
      <c r="B29" s="5"/>
      <c r="C29" s="32"/>
      <c r="D29" s="6"/>
      <c r="E29" s="6"/>
      <c r="F29" s="5"/>
      <c r="G29" s="5"/>
      <c r="H29" s="6"/>
    </row>
    <row r="30" spans="2:8" ht="12" customHeight="1">
      <c r="B30" s="5"/>
      <c r="C30" s="33" t="s">
        <v>66</v>
      </c>
      <c r="D30" s="7">
        <v>27809.89</v>
      </c>
      <c r="E30" s="10"/>
      <c r="F30" s="5"/>
      <c r="G30" s="36" t="s">
        <v>112</v>
      </c>
      <c r="H30" s="6"/>
    </row>
    <row r="31" spans="2:8" ht="12" customHeight="1">
      <c r="B31" s="5"/>
      <c r="C31" s="1" t="s">
        <v>34</v>
      </c>
      <c r="D31" s="7">
        <v>33533.35</v>
      </c>
      <c r="E31" s="10"/>
      <c r="F31" s="5"/>
      <c r="G31" s="5" t="s">
        <v>107</v>
      </c>
      <c r="H31" s="6"/>
    </row>
    <row r="32" spans="2:8" ht="12" customHeight="1">
      <c r="B32" s="5"/>
      <c r="C32" s="1" t="s">
        <v>91</v>
      </c>
      <c r="D32" s="28">
        <v>-38210.99</v>
      </c>
      <c r="E32" s="9"/>
      <c r="F32" s="5"/>
      <c r="G32" s="3" t="s">
        <v>109</v>
      </c>
      <c r="H32" s="6"/>
    </row>
    <row r="33" spans="3:7" ht="12" customHeight="1">
      <c r="C33" s="1" t="s">
        <v>93</v>
      </c>
      <c r="D33" s="28">
        <f>D30+D31+D32</f>
        <v>23132.25</v>
      </c>
      <c r="E33" s="9"/>
      <c r="G33" s="5" t="s">
        <v>108</v>
      </c>
    </row>
    <row r="34" spans="3:5" ht="4.5" customHeight="1">
      <c r="C34" s="5"/>
      <c r="D34" s="29"/>
      <c r="E34" s="9"/>
    </row>
    <row r="35" spans="3:7" ht="11.25" customHeight="1">
      <c r="C35" s="33" t="s">
        <v>89</v>
      </c>
      <c r="D35" s="7">
        <v>10191.28</v>
      </c>
      <c r="E35" s="9"/>
      <c r="G35" s="3" t="s">
        <v>110</v>
      </c>
    </row>
    <row r="36" spans="3:7" ht="11.25" customHeight="1">
      <c r="C36" s="1" t="s">
        <v>90</v>
      </c>
      <c r="D36" s="7">
        <v>31586.38</v>
      </c>
      <c r="E36" s="9"/>
      <c r="G36" s="3" t="s">
        <v>111</v>
      </c>
    </row>
    <row r="37" spans="3:5" ht="11.25" customHeight="1">
      <c r="C37" s="1" t="s">
        <v>91</v>
      </c>
      <c r="D37" s="28">
        <v>-30532.77</v>
      </c>
      <c r="E37" s="9"/>
    </row>
    <row r="38" spans="3:5" ht="11.25" customHeight="1">
      <c r="C38" s="1" t="s">
        <v>92</v>
      </c>
      <c r="D38" s="28">
        <v>1062.61</v>
      </c>
      <c r="E38" s="9"/>
    </row>
    <row r="39" spans="3:5" ht="3" customHeight="1">
      <c r="C39" s="5"/>
      <c r="D39" s="9"/>
      <c r="E39" s="9"/>
    </row>
    <row r="40" spans="3:5" ht="11.25" customHeight="1">
      <c r="C40" s="33" t="s">
        <v>94</v>
      </c>
      <c r="D40" s="8">
        <f>D33+D38</f>
        <v>24194.86</v>
      </c>
      <c r="E40" s="9"/>
    </row>
    <row r="41" spans="3:5" ht="11.25" customHeight="1">
      <c r="C41" s="1" t="s">
        <v>104</v>
      </c>
      <c r="D41" s="8">
        <v>22889.66</v>
      </c>
      <c r="E41" s="9"/>
    </row>
    <row r="42" spans="3:5" ht="11.25" customHeight="1">
      <c r="C42" s="1" t="s">
        <v>106</v>
      </c>
      <c r="D42" s="34">
        <v>3041.7</v>
      </c>
      <c r="E42" s="9"/>
    </row>
    <row r="43" spans="3:5" ht="11.25" customHeight="1">
      <c r="C43" s="1" t="s">
        <v>105</v>
      </c>
      <c r="D43" s="8"/>
      <c r="E43" s="9"/>
    </row>
    <row r="44" spans="3:5" ht="7.5" customHeight="1">
      <c r="C44" s="5"/>
      <c r="D44" s="9"/>
      <c r="E44" s="9"/>
    </row>
    <row r="45" spans="2:7" ht="16.5" customHeight="1">
      <c r="B45" s="5"/>
      <c r="C45" s="11" t="s">
        <v>60</v>
      </c>
      <c r="D45" s="9"/>
      <c r="E45" s="9"/>
      <c r="F45" s="5"/>
      <c r="G45" s="11" t="s">
        <v>61</v>
      </c>
    </row>
    <row r="46" spans="3:8" ht="10.5" customHeight="1">
      <c r="C46" s="1" t="s">
        <v>42</v>
      </c>
      <c r="D46" s="13">
        <v>50000</v>
      </c>
      <c r="E46" s="5"/>
      <c r="F46" s="5"/>
      <c r="G46" s="1"/>
      <c r="H46" s="1"/>
    </row>
    <row r="47" spans="3:8" ht="10.5" customHeight="1">
      <c r="C47" s="1" t="s">
        <v>43</v>
      </c>
      <c r="D47" s="1">
        <v>0</v>
      </c>
      <c r="E47" s="5"/>
      <c r="F47" s="5"/>
      <c r="G47" s="1" t="s">
        <v>39</v>
      </c>
      <c r="H47" s="30">
        <v>30000</v>
      </c>
    </row>
    <row r="48" spans="3:8" ht="10.5" customHeight="1">
      <c r="C48" s="1" t="s">
        <v>55</v>
      </c>
      <c r="D48" s="1">
        <v>6000</v>
      </c>
      <c r="E48" s="5"/>
      <c r="F48" s="5"/>
      <c r="G48" s="1" t="s">
        <v>40</v>
      </c>
      <c r="H48" s="30">
        <v>10000</v>
      </c>
    </row>
    <row r="49" spans="3:8" ht="10.5" customHeight="1">
      <c r="C49" s="1" t="s">
        <v>45</v>
      </c>
      <c r="D49" s="1">
        <v>1100</v>
      </c>
      <c r="E49" s="5"/>
      <c r="F49" s="5"/>
      <c r="G49" s="1" t="s">
        <v>41</v>
      </c>
      <c r="H49" s="30">
        <v>6500</v>
      </c>
    </row>
    <row r="50" spans="3:8" ht="10.5" customHeight="1">
      <c r="C50" s="1"/>
      <c r="D50" s="1"/>
      <c r="E50" s="5"/>
      <c r="F50" s="5"/>
      <c r="G50" s="1" t="s">
        <v>58</v>
      </c>
      <c r="H50" s="1">
        <v>2000</v>
      </c>
    </row>
    <row r="51" spans="3:8" ht="10.5" customHeight="1">
      <c r="C51" s="1"/>
      <c r="D51" s="1"/>
      <c r="E51" s="5"/>
      <c r="F51" s="5"/>
      <c r="G51" s="1" t="s">
        <v>49</v>
      </c>
      <c r="H51" s="1">
        <v>3000</v>
      </c>
    </row>
    <row r="52" spans="3:8" ht="10.5" customHeight="1">
      <c r="C52" s="1" t="s">
        <v>46</v>
      </c>
      <c r="D52" s="35">
        <f>SUM(D46:D51)</f>
        <v>57100</v>
      </c>
      <c r="E52" s="5"/>
      <c r="F52" s="5"/>
      <c r="G52" s="1" t="s">
        <v>99</v>
      </c>
      <c r="H52" s="1">
        <v>8000</v>
      </c>
    </row>
    <row r="53" spans="3:8" ht="10.5" customHeight="1">
      <c r="C53" s="3" t="s">
        <v>53</v>
      </c>
      <c r="G53" s="1" t="s">
        <v>101</v>
      </c>
      <c r="H53" s="1">
        <v>4000</v>
      </c>
    </row>
    <row r="54" spans="3:8" ht="10.5" customHeight="1">
      <c r="C54" s="1" t="s">
        <v>103</v>
      </c>
      <c r="D54" s="1">
        <v>0</v>
      </c>
      <c r="E54" s="5"/>
      <c r="G54" s="1" t="s">
        <v>100</v>
      </c>
      <c r="H54" s="1">
        <v>1000</v>
      </c>
    </row>
    <row r="55" spans="3:8" ht="10.5" customHeight="1">
      <c r="C55" s="1" t="s">
        <v>62</v>
      </c>
      <c r="D55" s="1">
        <v>8000</v>
      </c>
      <c r="E55" s="5"/>
      <c r="G55" s="1" t="s">
        <v>102</v>
      </c>
      <c r="H55" s="35">
        <f>SUM(H47:H54)</f>
        <v>64500</v>
      </c>
    </row>
    <row r="56" ht="12.75">
      <c r="E56" s="5"/>
    </row>
    <row r="59" ht="12.75"/>
    <row r="60" ht="12.75"/>
    <row r="61" ht="12.75"/>
    <row r="62" ht="12.75"/>
    <row r="63" ht="12.75"/>
  </sheetData>
  <sheetProtection/>
  <printOptions/>
  <pageMargins left="0.2" right="0.24" top="0.38" bottom="0.25" header="0.31496062992126" footer="0.19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K55"/>
  <sheetViews>
    <sheetView tabSelected="1" zoomScale="148" zoomScaleNormal="148" zoomScalePageLayoutView="0" workbookViewId="0" topLeftCell="B4">
      <selection activeCell="F49" sqref="F49"/>
    </sheetView>
  </sheetViews>
  <sheetFormatPr defaultColWidth="9.140625" defaultRowHeight="15"/>
  <cols>
    <col min="1" max="1" width="6.421875" style="3" customWidth="1"/>
    <col min="2" max="2" width="3.140625" style="3" customWidth="1"/>
    <col min="3" max="3" width="43.140625" style="3" customWidth="1"/>
    <col min="4" max="4" width="12.140625" style="3" customWidth="1"/>
    <col min="5" max="6" width="6.00390625" style="3" customWidth="1"/>
    <col min="7" max="7" width="3.140625" style="3" customWidth="1"/>
    <col min="8" max="8" width="40.7109375" style="3" customWidth="1"/>
    <col min="9" max="9" width="9.421875" style="3" bestFit="1" customWidth="1"/>
    <col min="10" max="10" width="8.28125" style="3" customWidth="1"/>
    <col min="11" max="11" width="30.7109375" style="3" bestFit="1" customWidth="1"/>
    <col min="12" max="12" width="12.57421875" style="3" bestFit="1" customWidth="1"/>
    <col min="13" max="16384" width="9.140625" style="3" customWidth="1"/>
  </cols>
  <sheetData>
    <row r="1" ht="12.75" hidden="1"/>
    <row r="2" ht="12.75" hidden="1"/>
    <row r="3" ht="12.75" hidden="1"/>
    <row r="4" ht="18" customHeight="1">
      <c r="C4" s="12" t="s">
        <v>115</v>
      </c>
    </row>
    <row r="5" spans="3:10" ht="11.25" customHeight="1">
      <c r="C5" s="43" t="s">
        <v>114</v>
      </c>
      <c r="D5" s="47"/>
      <c r="E5" s="1"/>
      <c r="F5" s="5"/>
      <c r="G5" s="1"/>
      <c r="H5" s="43" t="s">
        <v>65</v>
      </c>
      <c r="I5" s="47"/>
      <c r="J5" s="1"/>
    </row>
    <row r="6" spans="2:10" s="15" customFormat="1" ht="11.25" customHeight="1">
      <c r="B6" s="14"/>
      <c r="C6" s="14" t="s">
        <v>2</v>
      </c>
      <c r="D6" s="49" t="s">
        <v>137</v>
      </c>
      <c r="E6" s="39" t="s">
        <v>136</v>
      </c>
      <c r="F6" s="55"/>
      <c r="G6" s="14"/>
      <c r="H6" s="14" t="s">
        <v>2</v>
      </c>
      <c r="I6" s="49" t="s">
        <v>137</v>
      </c>
      <c r="J6" s="39" t="s">
        <v>136</v>
      </c>
    </row>
    <row r="7" spans="2:11" ht="12.75" customHeight="1">
      <c r="B7" s="1">
        <v>1</v>
      </c>
      <c r="C7" s="1" t="s">
        <v>148</v>
      </c>
      <c r="D7" s="57">
        <v>50619</v>
      </c>
      <c r="E7" s="1">
        <f>D7/3.4528</f>
        <v>14660.275718257646</v>
      </c>
      <c r="F7" s="5"/>
      <c r="G7" s="1">
        <v>1</v>
      </c>
      <c r="H7" s="1" t="s">
        <v>5</v>
      </c>
      <c r="I7" s="38">
        <v>10744</v>
      </c>
      <c r="J7" s="38">
        <f>I7/3.4528</f>
        <v>3111.677479147359</v>
      </c>
      <c r="K7" s="17"/>
    </row>
    <row r="8" spans="2:10" ht="12" customHeight="1">
      <c r="B8" s="1">
        <v>2</v>
      </c>
      <c r="C8" s="18" t="s">
        <v>69</v>
      </c>
      <c r="D8" s="57">
        <v>1800</v>
      </c>
      <c r="E8" s="1">
        <f>D8/3.4528</f>
        <v>521.3160333642262</v>
      </c>
      <c r="F8" s="5"/>
      <c r="G8" s="1">
        <v>2</v>
      </c>
      <c r="H8" s="1" t="s">
        <v>156</v>
      </c>
      <c r="I8" s="38">
        <v>5786</v>
      </c>
      <c r="J8" s="38">
        <f aca="true" t="shared" si="0" ref="J8:J28">I8/3.4528</f>
        <v>1675.7414272474514</v>
      </c>
    </row>
    <row r="9" spans="2:10" ht="12" customHeight="1">
      <c r="B9" s="1">
        <v>3</v>
      </c>
      <c r="C9" s="1" t="s">
        <v>151</v>
      </c>
      <c r="D9" s="57">
        <v>1450</v>
      </c>
      <c r="E9" s="1">
        <f>D9/3.4528</f>
        <v>419.9490268767377</v>
      </c>
      <c r="F9" s="5"/>
      <c r="G9" s="1">
        <v>3</v>
      </c>
      <c r="H9" s="1" t="s">
        <v>143</v>
      </c>
      <c r="I9" s="38">
        <v>0</v>
      </c>
      <c r="J9" s="38">
        <f t="shared" si="0"/>
        <v>0</v>
      </c>
    </row>
    <row r="10" spans="2:10" ht="10.5" customHeight="1">
      <c r="B10" s="1">
        <v>4</v>
      </c>
      <c r="C10" s="1" t="s">
        <v>100</v>
      </c>
      <c r="D10" s="57">
        <v>0</v>
      </c>
      <c r="E10" s="1"/>
      <c r="F10" s="5"/>
      <c r="G10" s="1">
        <v>4</v>
      </c>
      <c r="H10" s="1" t="s">
        <v>144</v>
      </c>
      <c r="I10" s="38">
        <v>94</v>
      </c>
      <c r="J10" s="38">
        <f t="shared" si="0"/>
        <v>27.224281742354034</v>
      </c>
    </row>
    <row r="11" spans="2:10" ht="12.75">
      <c r="B11" s="1">
        <v>5</v>
      </c>
      <c r="D11" s="57">
        <v>0</v>
      </c>
      <c r="E11" s="1"/>
      <c r="F11" s="5"/>
      <c r="G11" s="1">
        <v>5</v>
      </c>
      <c r="H11" s="1" t="s">
        <v>77</v>
      </c>
      <c r="I11" s="38">
        <v>700</v>
      </c>
      <c r="J11" s="38">
        <f t="shared" si="0"/>
        <v>202.73401297497685</v>
      </c>
    </row>
    <row r="12" spans="2:10" ht="51">
      <c r="B12" s="1"/>
      <c r="C12" s="41" t="s">
        <v>152</v>
      </c>
      <c r="D12" s="58">
        <f>SUM(D7:D11)</f>
        <v>53869</v>
      </c>
      <c r="E12" s="1">
        <f>D12/3.4528</f>
        <v>15601.540778498611</v>
      </c>
      <c r="F12" s="5"/>
      <c r="G12" s="1">
        <v>6</v>
      </c>
      <c r="H12" s="27" t="s">
        <v>131</v>
      </c>
      <c r="I12" s="38">
        <v>1540</v>
      </c>
      <c r="J12" s="38">
        <f t="shared" si="0"/>
        <v>446.01482854494907</v>
      </c>
    </row>
    <row r="13" spans="2:10" ht="12" customHeight="1">
      <c r="B13" s="1"/>
      <c r="E13" s="1"/>
      <c r="F13" s="5"/>
      <c r="G13" s="1">
        <v>7</v>
      </c>
      <c r="H13" s="1" t="s">
        <v>80</v>
      </c>
      <c r="I13" s="38">
        <v>0</v>
      </c>
      <c r="J13" s="38">
        <f t="shared" si="0"/>
        <v>0</v>
      </c>
    </row>
    <row r="14" spans="2:11" ht="11.25" customHeight="1">
      <c r="B14" s="1"/>
      <c r="C14" s="43" t="s">
        <v>128</v>
      </c>
      <c r="D14" s="47" t="s">
        <v>137</v>
      </c>
      <c r="E14" s="16" t="s">
        <v>136</v>
      </c>
      <c r="F14" s="54"/>
      <c r="G14" s="1">
        <v>9</v>
      </c>
      <c r="H14" s="1" t="s">
        <v>141</v>
      </c>
      <c r="I14" s="38">
        <v>2650</v>
      </c>
      <c r="J14" s="38">
        <f t="shared" si="0"/>
        <v>767.4930491195552</v>
      </c>
      <c r="K14" s="5"/>
    </row>
    <row r="15" spans="2:10" ht="11.25" customHeight="1">
      <c r="B15" s="1">
        <v>1</v>
      </c>
      <c r="C15" s="3" t="s">
        <v>130</v>
      </c>
      <c r="D15" s="57">
        <v>9165</v>
      </c>
      <c r="E15" s="1">
        <f>D15/3.4528</f>
        <v>2654.367469879518</v>
      </c>
      <c r="F15" s="5"/>
      <c r="G15" s="1">
        <v>10</v>
      </c>
      <c r="H15" s="1" t="s">
        <v>81</v>
      </c>
      <c r="I15" s="38"/>
      <c r="J15" s="38"/>
    </row>
    <row r="16" spans="2:10" ht="11.25" customHeight="1">
      <c r="B16" s="1">
        <v>2</v>
      </c>
      <c r="C16" s="1" t="s">
        <v>113</v>
      </c>
      <c r="D16" s="59">
        <v>5463</v>
      </c>
      <c r="E16" s="1">
        <f>D16/3.4528</f>
        <v>1582.1941612604264</v>
      </c>
      <c r="F16" s="5"/>
      <c r="G16" s="1"/>
      <c r="H16" s="1" t="s">
        <v>82</v>
      </c>
      <c r="I16" s="38">
        <v>14807</v>
      </c>
      <c r="J16" s="38">
        <f t="shared" si="0"/>
        <v>4288.403614457831</v>
      </c>
    </row>
    <row r="17" spans="2:10" ht="11.25" customHeight="1">
      <c r="B17" s="1">
        <v>3</v>
      </c>
      <c r="C17" s="1" t="s">
        <v>129</v>
      </c>
      <c r="D17" s="59">
        <v>1903</v>
      </c>
      <c r="E17" s="1">
        <f>D17/3.4528</f>
        <v>551.1468952734014</v>
      </c>
      <c r="F17" s="5"/>
      <c r="G17" s="1"/>
      <c r="H17" s="1" t="s">
        <v>83</v>
      </c>
      <c r="I17" s="38">
        <v>4933</v>
      </c>
      <c r="J17" s="38">
        <f t="shared" si="0"/>
        <v>1428.6955514365154</v>
      </c>
    </row>
    <row r="18" spans="2:10" ht="11.25" customHeight="1">
      <c r="B18" s="1"/>
      <c r="C18" s="42" t="s">
        <v>116</v>
      </c>
      <c r="D18" s="60">
        <f>D15+D16-D17</f>
        <v>12725</v>
      </c>
      <c r="E18" s="1">
        <f>D18/3.4528</f>
        <v>3685.414735866543</v>
      </c>
      <c r="F18" s="5"/>
      <c r="G18" s="1"/>
      <c r="H18" s="1" t="s">
        <v>132</v>
      </c>
      <c r="I18" s="38">
        <v>1564</v>
      </c>
      <c r="J18" s="38">
        <f t="shared" si="0"/>
        <v>452.96570898980536</v>
      </c>
    </row>
    <row r="19" spans="2:11" ht="11.25" customHeight="1">
      <c r="B19" s="1"/>
      <c r="C19" s="1"/>
      <c r="D19" s="57"/>
      <c r="E19" s="1"/>
      <c r="F19" s="5"/>
      <c r="G19" s="1"/>
      <c r="H19" s="1" t="s">
        <v>133</v>
      </c>
      <c r="I19" s="38">
        <v>3123</v>
      </c>
      <c r="J19" s="38">
        <f t="shared" si="0"/>
        <v>904.4833178869324</v>
      </c>
      <c r="K19" s="48"/>
    </row>
    <row r="20" spans="2:10" ht="11.25" customHeight="1">
      <c r="B20" s="1"/>
      <c r="C20" s="52" t="s">
        <v>153</v>
      </c>
      <c r="D20" s="61">
        <f>D18+D12</f>
        <v>66594</v>
      </c>
      <c r="E20" s="53">
        <f>D20/3.4528</f>
        <v>19286.955514365152</v>
      </c>
      <c r="F20" s="56"/>
      <c r="G20" s="1">
        <v>11</v>
      </c>
      <c r="H20" s="1" t="s">
        <v>87</v>
      </c>
      <c r="I20" s="38">
        <v>81</v>
      </c>
      <c r="J20" s="38">
        <f>I20/3.4528</f>
        <v>23.45922150139018</v>
      </c>
    </row>
    <row r="21" spans="2:11" ht="11.25" customHeight="1">
      <c r="B21" s="1"/>
      <c r="C21" s="1"/>
      <c r="D21" s="37"/>
      <c r="E21" s="35">
        <f aca="true" t="shared" si="1" ref="E21:E26">D21/3.4528</f>
        <v>0</v>
      </c>
      <c r="F21" s="36"/>
      <c r="G21" s="1">
        <v>12</v>
      </c>
      <c r="H21" s="1" t="s">
        <v>95</v>
      </c>
      <c r="I21" s="38">
        <v>287</v>
      </c>
      <c r="J21" s="38">
        <f>I21/3.4528</f>
        <v>83.1209453197405</v>
      </c>
      <c r="K21" s="31"/>
    </row>
    <row r="22" spans="2:10" ht="11.25" customHeight="1">
      <c r="B22" s="1"/>
      <c r="C22" s="35" t="s">
        <v>149</v>
      </c>
      <c r="D22" s="58">
        <v>62691</v>
      </c>
      <c r="E22" s="35">
        <f t="shared" si="1"/>
        <v>18156.56858202039</v>
      </c>
      <c r="F22" s="36"/>
      <c r="G22" s="1">
        <v>13</v>
      </c>
      <c r="H22" s="1" t="s">
        <v>145</v>
      </c>
      <c r="I22" s="1">
        <v>3044</v>
      </c>
      <c r="J22" s="51">
        <f>I22/3.4528</f>
        <v>881.6033364226136</v>
      </c>
    </row>
    <row r="23" spans="2:10" ht="12.75" hidden="1">
      <c r="B23" s="1"/>
      <c r="C23" s="1"/>
      <c r="D23" s="59"/>
      <c r="E23" s="35">
        <f t="shared" si="1"/>
        <v>0</v>
      </c>
      <c r="F23" s="36"/>
      <c r="G23" s="1"/>
      <c r="H23" s="1"/>
      <c r="I23" s="38"/>
      <c r="J23" s="38">
        <f t="shared" si="0"/>
        <v>0</v>
      </c>
    </row>
    <row r="24" spans="2:10" ht="12.75" hidden="1">
      <c r="B24" s="1"/>
      <c r="C24" s="1"/>
      <c r="D24" s="59"/>
      <c r="E24" s="35">
        <f t="shared" si="1"/>
        <v>0</v>
      </c>
      <c r="F24" s="36"/>
      <c r="G24" s="1"/>
      <c r="H24" s="1"/>
      <c r="I24" s="38"/>
      <c r="J24" s="38">
        <f t="shared" si="0"/>
        <v>0</v>
      </c>
    </row>
    <row r="25" spans="2:10" ht="12.75" hidden="1">
      <c r="B25" s="1"/>
      <c r="C25" s="1"/>
      <c r="D25" s="59"/>
      <c r="E25" s="35">
        <f t="shared" si="1"/>
        <v>0</v>
      </c>
      <c r="F25" s="36"/>
      <c r="G25" s="1"/>
      <c r="H25" s="1"/>
      <c r="I25" s="38"/>
      <c r="J25" s="38">
        <f t="shared" si="0"/>
        <v>0</v>
      </c>
    </row>
    <row r="26" spans="2:10" ht="12.75" hidden="1">
      <c r="B26" s="1"/>
      <c r="C26" s="1"/>
      <c r="D26" s="62"/>
      <c r="E26" s="35">
        <f t="shared" si="1"/>
        <v>0</v>
      </c>
      <c r="F26" s="36"/>
      <c r="G26" s="1"/>
      <c r="H26" s="1"/>
      <c r="I26" s="38"/>
      <c r="J26" s="38">
        <f t="shared" si="0"/>
        <v>0</v>
      </c>
    </row>
    <row r="27" spans="2:11" ht="12.75">
      <c r="B27" s="1"/>
      <c r="C27" s="1"/>
      <c r="D27" s="37"/>
      <c r="E27" s="1"/>
      <c r="F27" s="5"/>
      <c r="G27" s="1"/>
      <c r="H27" s="35" t="s">
        <v>142</v>
      </c>
      <c r="I27" s="40">
        <f>SUM(I7:I26)</f>
        <v>49353</v>
      </c>
      <c r="J27" s="40">
        <f>I27/3.4528</f>
        <v>14293.616774791473</v>
      </c>
      <c r="K27" s="31"/>
    </row>
    <row r="28" spans="2:10" ht="12" customHeight="1">
      <c r="B28" s="5"/>
      <c r="C28" s="5"/>
      <c r="D28" s="46" t="s">
        <v>137</v>
      </c>
      <c r="E28" s="41" t="s">
        <v>136</v>
      </c>
      <c r="F28" s="54"/>
      <c r="G28" s="1"/>
      <c r="H28" s="1" t="s">
        <v>134</v>
      </c>
      <c r="I28" s="38">
        <v>1903</v>
      </c>
      <c r="J28" s="38">
        <f t="shared" si="0"/>
        <v>551.1468952734014</v>
      </c>
    </row>
    <row r="29" spans="2:9" ht="4.5" customHeight="1">
      <c r="B29" s="5"/>
      <c r="C29" s="32"/>
      <c r="D29" s="6"/>
      <c r="E29" s="1"/>
      <c r="F29" s="5"/>
      <c r="G29" s="5"/>
      <c r="H29" s="5"/>
      <c r="I29" s="6"/>
    </row>
    <row r="30" spans="2:9" ht="12" customHeight="1">
      <c r="B30" s="5"/>
      <c r="C30" s="44" t="s">
        <v>154</v>
      </c>
      <c r="D30" s="35">
        <v>17669</v>
      </c>
      <c r="E30" s="35">
        <f>D30/3.4528</f>
        <v>5117.296107506951</v>
      </c>
      <c r="F30" s="36"/>
      <c r="G30" s="5"/>
      <c r="H30" s="36" t="s">
        <v>135</v>
      </c>
      <c r="I30" s="6"/>
    </row>
    <row r="31" spans="2:9" ht="12" customHeight="1">
      <c r="B31" s="5"/>
      <c r="C31" s="1" t="s">
        <v>117</v>
      </c>
      <c r="D31" s="1">
        <v>5463</v>
      </c>
      <c r="E31" s="1">
        <f>D31/3.4528</f>
        <v>1582.1941612604264</v>
      </c>
      <c r="F31" s="5"/>
      <c r="G31" s="5"/>
      <c r="H31" s="5" t="s">
        <v>161</v>
      </c>
      <c r="I31" s="6"/>
    </row>
    <row r="32" spans="2:9" ht="12" customHeight="1">
      <c r="B32" s="5"/>
      <c r="C32" s="30" t="s">
        <v>118</v>
      </c>
      <c r="D32" s="1">
        <v>24195</v>
      </c>
      <c r="E32" s="1">
        <f>D32/3.4528</f>
        <v>7007.356348470807</v>
      </c>
      <c r="F32" s="5"/>
      <c r="G32" s="5"/>
      <c r="H32" s="3" t="s">
        <v>160</v>
      </c>
      <c r="I32" s="6"/>
    </row>
    <row r="33" spans="3:8" ht="12" customHeight="1">
      <c r="C33" s="30"/>
      <c r="D33" s="1"/>
      <c r="E33" s="1"/>
      <c r="F33" s="5"/>
      <c r="H33" s="3" t="s">
        <v>162</v>
      </c>
    </row>
    <row r="34" spans="3:6" ht="4.5" customHeight="1">
      <c r="C34" s="32"/>
      <c r="D34" s="1"/>
      <c r="E34" s="1"/>
      <c r="F34" s="5"/>
    </row>
    <row r="35" spans="3:8" ht="11.25" customHeight="1">
      <c r="C35" s="44" t="s">
        <v>119</v>
      </c>
      <c r="D35" s="35">
        <f>D37-D36</f>
        <v>31577</v>
      </c>
      <c r="E35" s="35">
        <f>D35/3.4528</f>
        <v>9145.331325301206</v>
      </c>
      <c r="F35" s="36"/>
      <c r="H35" s="5" t="s">
        <v>163</v>
      </c>
    </row>
    <row r="36" spans="3:8" ht="11.25" customHeight="1">
      <c r="C36" s="1" t="s">
        <v>121</v>
      </c>
      <c r="D36" s="1">
        <v>12725</v>
      </c>
      <c r="E36" s="1">
        <f>D36/3.4528</f>
        <v>3685.414735866543</v>
      </c>
      <c r="F36" s="5"/>
      <c r="H36" s="3" t="s">
        <v>166</v>
      </c>
    </row>
    <row r="37" spans="3:8" ht="11.25" customHeight="1">
      <c r="C37" s="30" t="s">
        <v>120</v>
      </c>
      <c r="D37" s="1">
        <v>44302</v>
      </c>
      <c r="E37" s="1">
        <f>D37/3.4528</f>
        <v>12830.746061167749</v>
      </c>
      <c r="F37" s="5"/>
      <c r="H37" s="3" t="s">
        <v>164</v>
      </c>
    </row>
    <row r="38" spans="3:8" ht="11.25" customHeight="1">
      <c r="C38" s="30"/>
      <c r="D38" s="1"/>
      <c r="E38" s="1"/>
      <c r="F38" s="5"/>
      <c r="H38" s="3" t="s">
        <v>165</v>
      </c>
    </row>
    <row r="39" spans="3:6" ht="3" customHeight="1">
      <c r="C39" s="32"/>
      <c r="D39" s="1"/>
      <c r="E39" s="1">
        <f>D39/3.4528</f>
        <v>0</v>
      </c>
      <c r="F39" s="5"/>
    </row>
    <row r="40" spans="3:6" ht="11.25" customHeight="1">
      <c r="C40" s="30" t="s">
        <v>123</v>
      </c>
      <c r="D40" s="30">
        <v>22797</v>
      </c>
      <c r="E40" s="1">
        <f>D40/3.4528</f>
        <v>6602.467562557924</v>
      </c>
      <c r="F40" s="5"/>
    </row>
    <row r="41" spans="3:6" ht="11.25" customHeight="1">
      <c r="C41" s="1" t="s">
        <v>122</v>
      </c>
      <c r="D41" s="30">
        <v>13074</v>
      </c>
      <c r="E41" s="1">
        <f>D41/3.4528</f>
        <v>3786.492122335496</v>
      </c>
      <c r="F41" s="5"/>
    </row>
    <row r="42" spans="3:6" ht="11.25" customHeight="1">
      <c r="C42" s="1"/>
      <c r="D42" s="1"/>
      <c r="E42" s="1"/>
      <c r="F42" s="5"/>
    </row>
    <row r="43" spans="3:6" ht="11.25" customHeight="1">
      <c r="C43" s="1" t="s">
        <v>150</v>
      </c>
      <c r="D43" s="13"/>
      <c r="E43" s="1"/>
      <c r="F43" s="5"/>
    </row>
    <row r="44" spans="3:6" ht="5.25" customHeight="1">
      <c r="C44" s="5"/>
      <c r="D44" s="9"/>
      <c r="E44" s="1"/>
      <c r="F44" s="5"/>
    </row>
    <row r="45" spans="2:8" ht="16.5" customHeight="1">
      <c r="B45" s="5"/>
      <c r="C45" s="11" t="s">
        <v>124</v>
      </c>
      <c r="D45" s="45" t="s">
        <v>137</v>
      </c>
      <c r="E45" s="41" t="s">
        <v>136</v>
      </c>
      <c r="F45" s="54"/>
      <c r="G45" s="5"/>
      <c r="H45" s="11" t="s">
        <v>140</v>
      </c>
    </row>
    <row r="46" spans="3:10" ht="10.5" customHeight="1">
      <c r="C46" s="1" t="s">
        <v>125</v>
      </c>
      <c r="D46" s="44">
        <v>51061</v>
      </c>
      <c r="E46" s="35">
        <f aca="true" t="shared" si="2" ref="E46:E55">D46/3.4528</f>
        <v>14788.287766450418</v>
      </c>
      <c r="F46" s="36"/>
      <c r="G46" s="5"/>
      <c r="H46" s="1"/>
      <c r="I46" s="16" t="s">
        <v>137</v>
      </c>
      <c r="J46" s="16" t="s">
        <v>136</v>
      </c>
    </row>
    <row r="47" spans="3:10" ht="10.5" customHeight="1">
      <c r="C47" s="1" t="s">
        <v>126</v>
      </c>
      <c r="D47" s="1">
        <f>D41</f>
        <v>13074</v>
      </c>
      <c r="E47" s="1">
        <f t="shared" si="2"/>
        <v>3786.492122335496</v>
      </c>
      <c r="F47" s="5"/>
      <c r="G47" s="5"/>
      <c r="H47" s="1" t="s">
        <v>39</v>
      </c>
      <c r="I47" s="30">
        <v>26000</v>
      </c>
      <c r="J47" s="50">
        <f>I47/3.4528</f>
        <v>7530.120481927711</v>
      </c>
    </row>
    <row r="48" spans="3:10" ht="10.5" customHeight="1">
      <c r="C48" s="1" t="s">
        <v>155</v>
      </c>
      <c r="D48" s="1">
        <v>1450</v>
      </c>
      <c r="E48" s="1">
        <f t="shared" si="2"/>
        <v>419.9490268767377</v>
      </c>
      <c r="F48" s="5"/>
      <c r="G48" s="5"/>
      <c r="H48" s="1" t="s">
        <v>5</v>
      </c>
      <c r="I48" s="30">
        <v>14000</v>
      </c>
      <c r="J48" s="50">
        <f aca="true" t="shared" si="3" ref="J48:J55">I48/3.4528</f>
        <v>4054.680259499537</v>
      </c>
    </row>
    <row r="49" spans="3:10" ht="10.5" customHeight="1">
      <c r="C49" s="1" t="s">
        <v>146</v>
      </c>
      <c r="D49" s="1">
        <v>2300</v>
      </c>
      <c r="E49" s="1">
        <f t="shared" si="2"/>
        <v>666.1260426320667</v>
      </c>
      <c r="F49" s="5"/>
      <c r="G49" s="5"/>
      <c r="H49" s="1" t="s">
        <v>158</v>
      </c>
      <c r="I49" s="30">
        <v>6500</v>
      </c>
      <c r="J49" s="50">
        <f t="shared" si="3"/>
        <v>1882.5301204819277</v>
      </c>
    </row>
    <row r="50" spans="3:10" ht="10.5" customHeight="1">
      <c r="C50" s="1" t="s">
        <v>127</v>
      </c>
      <c r="E50" s="1">
        <f t="shared" si="2"/>
        <v>0</v>
      </c>
      <c r="F50" s="5"/>
      <c r="G50" s="5"/>
      <c r="H50" s="1" t="s">
        <v>159</v>
      </c>
      <c r="I50" s="1">
        <v>2000</v>
      </c>
      <c r="J50" s="50">
        <f t="shared" si="3"/>
        <v>579.2400370713624</v>
      </c>
    </row>
    <row r="51" spans="3:10" ht="10.5" customHeight="1">
      <c r="C51" s="16" t="s">
        <v>32</v>
      </c>
      <c r="D51" s="35">
        <f>SUM(D46:D50)</f>
        <v>67885</v>
      </c>
      <c r="E51" s="35">
        <f t="shared" si="2"/>
        <v>19660.85495829472</v>
      </c>
      <c r="F51" s="36"/>
      <c r="G51" s="5"/>
      <c r="H51" s="1" t="s">
        <v>139</v>
      </c>
      <c r="I51" s="1">
        <v>2000</v>
      </c>
      <c r="J51" s="50">
        <f t="shared" si="3"/>
        <v>579.2400370713624</v>
      </c>
    </row>
    <row r="52" spans="4:10" ht="10.5" customHeight="1">
      <c r="D52" s="1"/>
      <c r="E52" s="1">
        <f t="shared" si="2"/>
        <v>0</v>
      </c>
      <c r="F52" s="5"/>
      <c r="G52" s="5"/>
      <c r="H52" s="1" t="s">
        <v>99</v>
      </c>
      <c r="I52" s="1">
        <v>6500</v>
      </c>
      <c r="J52" s="50">
        <f t="shared" si="3"/>
        <v>1882.5301204819277</v>
      </c>
    </row>
    <row r="53" spans="4:10" ht="10.5" customHeight="1">
      <c r="D53" s="1"/>
      <c r="E53" s="1">
        <f t="shared" si="2"/>
        <v>0</v>
      </c>
      <c r="F53" s="5"/>
      <c r="H53" s="1" t="s">
        <v>157</v>
      </c>
      <c r="I53" s="1">
        <v>1000</v>
      </c>
      <c r="J53" s="50">
        <f t="shared" si="3"/>
        <v>289.6200185356812</v>
      </c>
    </row>
    <row r="54" spans="3:10" ht="10.5" customHeight="1">
      <c r="C54" s="1" t="s">
        <v>147</v>
      </c>
      <c r="D54" s="1">
        <v>7500</v>
      </c>
      <c r="E54" s="1">
        <f t="shared" si="2"/>
        <v>2172.150139017609</v>
      </c>
      <c r="F54" s="5"/>
      <c r="H54" s="1" t="s">
        <v>102</v>
      </c>
      <c r="I54" s="35">
        <f>SUM(I47:I53)</f>
        <v>58000</v>
      </c>
      <c r="J54" s="50">
        <f t="shared" si="3"/>
        <v>16797.96107506951</v>
      </c>
    </row>
    <row r="55" spans="3:10" ht="10.5" customHeight="1">
      <c r="C55" s="1"/>
      <c r="D55" s="1"/>
      <c r="E55" s="1">
        <f t="shared" si="2"/>
        <v>0</v>
      </c>
      <c r="F55" s="5"/>
      <c r="H55" s="1" t="s">
        <v>138</v>
      </c>
      <c r="I55" s="1">
        <v>5000</v>
      </c>
      <c r="J55" s="50">
        <f t="shared" si="3"/>
        <v>1448.100092678406</v>
      </c>
    </row>
    <row r="56" ht="12.75"/>
    <row r="57" ht="12.75"/>
    <row r="58" ht="12.75"/>
  </sheetData>
  <sheetProtection/>
  <printOptions/>
  <pageMargins left="0.2" right="0.24" top="0.38" bottom="0.17" header="0.31496062992126" footer="0.19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I20" sqref="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Juras</cp:lastModifiedBy>
  <cp:lastPrinted>2015-03-05T10:42:39Z</cp:lastPrinted>
  <dcterms:created xsi:type="dcterms:W3CDTF">2013-04-04T10:56:43Z</dcterms:created>
  <dcterms:modified xsi:type="dcterms:W3CDTF">2015-04-11T05:27:06Z</dcterms:modified>
  <cp:category/>
  <cp:version/>
  <cp:contentType/>
  <cp:contentStatus/>
</cp:coreProperties>
</file>